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7 2022 JULHO\"/>
    </mc:Choice>
  </mc:AlternateContent>
  <xr:revisionPtr revIDLastSave="0" documentId="13_ncr:1_{27159599-A7B9-438F-A8C7-ACCB4C78EF1B}" xr6:coauthVersionLast="47" xr6:coauthVersionMax="47" xr10:uidLastSave="{00000000-0000-0000-0000-000000000000}"/>
  <bookViews>
    <workbookView xWindow="2868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5" l="1"/>
  <c r="B64" i="5"/>
  <c r="B49" i="5"/>
  <c r="B38" i="5"/>
  <c r="B35" i="5"/>
  <c r="B31" i="5"/>
  <c r="B62" i="5"/>
  <c r="B39" i="5"/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B41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<sst xmlns="http://schemas.openxmlformats.org/spreadsheetml/2006/main" count="122" uniqueCount="76">
  <si>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</si>
  <si>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</si>
  <si>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</si>
  <si>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</si>
  <si>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</si>
  <si>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</si>
  <si>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</si>
  <si>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</si>
  <si>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</si>
  <si>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</si>
  <si>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</si>
  <si>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</si>
  <si>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</si>
  <si>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</si>
  <si>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</si>
  <si>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</si>
  <si>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</si>
  <si>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</si>
  <si>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</si>
  <si>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</si>
  <si>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</si>
  <si>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</si>
  <si>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</si>
  <si>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</si>
  <si>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</si>
  <si>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</si>
  <si>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</si>
  <si>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</si>
  <si>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</si>
  <si>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</si>
  <si>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</si>
  <si>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</si>
  <si>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</si>
  <si>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</si>
  <si>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</si>
  <si>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</si>
  <si>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</si>
  <si>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</si>
  <si>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</si>
  <si>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</si>
  <si>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</si>
  <si>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</si>
  <si>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</si>
  <si>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</si>
  <si>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</si>
  <si>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</si>
  <si>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</si>
  <si>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</si>
  <si>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</si>
  <si>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</si>
  <si>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</si>
  <si>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</si>
  <si>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</si>
  <si>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</si>
  <si>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</si>
  <si>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</si>
  <si>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</si>
  <si>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</si>
  <si>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</si>
  <si>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</si>
  <si>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</si>
  <si>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</si>
  <si>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</si>
  <si>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</si>
  <si>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</si>
  <si>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</si>
  <si>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</si>
  <si>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</si>
  <si>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</si>
  <si>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</si>
  <si>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</si>
  <si>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</si>
  <si>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</si>
  <si>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</si>
  <si>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</si>
  <si>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03.08.2022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</si>
</sst>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tabSelected="1" topLeftCell="A7" zoomScale="120" zoomScaleNormal="120" workbookViewId="0">
      <selection activeCell="R19" sqref="R19"/>
    </sheetView>
  </sheetViews>
  <sheetFormatPr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6384" width="9.140625" style="7"/>
  </cols>
  <sheetData>
    <row r="1" spans="1:16" ht="17.45" customHeight="1" x14ac:dyDescent="0.3">
      <c r="A1" s="6" t="s">
        <v>74</v>
      </c>
    </row>
    <row r="3" spans="1:16" s="9" customFormat="1" ht="35.1" customHeight="1" x14ac:dyDescent="0.25">
      <c r="A3" s="8" t="s">
        <v>0</v>
      </c>
      <c r="B3" s="8" t="s">
        <v>2</v>
      </c>
      <c r="C3" s="60" t="s">
        <v>47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"/>
    </row>
    <row r="4" spans="1:16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</row>
    <row r="5" spans="1:16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</row>
    <row r="6" spans="1:16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</row>
    <row r="7" spans="1:16" ht="17.45" customHeight="1" x14ac:dyDescent="0.25">
      <c r="A7" s="61" t="s">
        <v>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5"/>
    </row>
    <row r="8" spans="1:16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/>
      <c r="K8" s="20"/>
      <c r="L8" s="20"/>
      <c r="M8" s="20"/>
      <c r="N8" s="20"/>
      <c r="O8" s="20">
        <f>SUM(C8:N8)</f>
        <v>0</v>
      </c>
      <c r="P8" s="5"/>
    </row>
    <row r="9" spans="1:16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/>
      <c r="K9" s="20"/>
      <c r="L9" s="20"/>
      <c r="M9" s="20"/>
      <c r="N9" s="20"/>
      <c r="O9" s="20">
        <f t="shared" ref="O9:O23" si="1">SUM(C9:N9)</f>
        <v>0</v>
      </c>
      <c r="P9" s="5"/>
    </row>
    <row r="10" spans="1:16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/>
      <c r="K10" s="20"/>
      <c r="L10" s="20"/>
      <c r="M10" s="20"/>
      <c r="N10" s="20"/>
      <c r="O10" s="20">
        <f t="shared" si="1"/>
        <v>0</v>
      </c>
      <c r="P10" s="5"/>
    </row>
    <row r="11" spans="1:16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/>
      <c r="K11" s="20"/>
      <c r="L11" s="20"/>
      <c r="M11" s="20"/>
      <c r="N11" s="20"/>
      <c r="O11" s="20">
        <f t="shared" si="1"/>
        <v>0</v>
      </c>
      <c r="P11" s="5"/>
    </row>
    <row r="12" spans="1:16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/>
      <c r="O12" s="20">
        <f t="shared" si="1"/>
        <v>0</v>
      </c>
      <c r="P12" s="5"/>
    </row>
    <row r="13" spans="1:16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/>
      <c r="K13" s="20"/>
      <c r="L13" s="20"/>
      <c r="M13" s="20"/>
      <c r="N13" s="20"/>
      <c r="O13" s="20">
        <f t="shared" si="1"/>
        <v>0</v>
      </c>
      <c r="P13" s="5"/>
    </row>
    <row r="14" spans="1:16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/>
      <c r="K14" s="20"/>
      <c r="L14" s="20"/>
      <c r="M14" s="20"/>
      <c r="N14" s="20"/>
      <c r="O14" s="20">
        <f t="shared" si="1"/>
        <v>0</v>
      </c>
      <c r="P14" s="5"/>
    </row>
    <row r="15" spans="1:16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/>
      <c r="K15" s="20"/>
      <c r="L15" s="20"/>
      <c r="M15" s="20"/>
      <c r="N15" s="20"/>
      <c r="O15" s="20">
        <f t="shared" si="1"/>
        <v>0</v>
      </c>
      <c r="P15" s="5"/>
    </row>
    <row r="16" spans="1:16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/>
      <c r="K16" s="20"/>
      <c r="L16" s="20"/>
      <c r="M16" s="20"/>
      <c r="N16" s="20"/>
      <c r="O16" s="20">
        <f t="shared" si="1"/>
        <v>0</v>
      </c>
      <c r="P16" s="5"/>
    </row>
    <row r="17" spans="1:16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  <c r="K17" s="23"/>
      <c r="L17" s="23"/>
      <c r="M17" s="23"/>
      <c r="N17" s="23"/>
      <c r="O17" s="20">
        <f t="shared" si="1"/>
        <v>0</v>
      </c>
      <c r="P17" s="5"/>
    </row>
    <row r="18" spans="1:16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/>
      <c r="K18" s="23"/>
      <c r="L18" s="23"/>
      <c r="M18" s="23"/>
      <c r="N18" s="23"/>
      <c r="O18" s="20">
        <f t="shared" si="1"/>
        <v>0</v>
      </c>
      <c r="P18" s="5"/>
    </row>
    <row r="19" spans="1:16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/>
      <c r="K19" s="23"/>
      <c r="L19" s="23"/>
      <c r="M19" s="23"/>
      <c r="N19" s="23"/>
      <c r="O19" s="20">
        <f t="shared" si="1"/>
        <v>0</v>
      </c>
      <c r="P19" s="5"/>
    </row>
    <row r="20" spans="1:16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/>
      <c r="K20" s="23"/>
      <c r="L20" s="23"/>
      <c r="M20" s="23"/>
      <c r="N20" s="23"/>
      <c r="O20" s="20">
        <f t="shared" si="1"/>
        <v>0</v>
      </c>
      <c r="P20" s="5"/>
    </row>
    <row r="21" spans="1:16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/>
      <c r="K21" s="20"/>
      <c r="L21" s="20"/>
      <c r="M21" s="20"/>
      <c r="N21" s="20"/>
      <c r="O21" s="20">
        <f t="shared" si="1"/>
        <v>0</v>
      </c>
      <c r="P21" s="5"/>
    </row>
    <row r="22" spans="1:16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/>
      <c r="K22" s="20"/>
      <c r="L22" s="20"/>
      <c r="M22" s="20"/>
      <c r="N22" s="20"/>
      <c r="O22" s="20">
        <f t="shared" si="1"/>
        <v>0</v>
      </c>
      <c r="P22" s="5"/>
    </row>
    <row r="23" spans="1:16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/>
      <c r="K23" s="20"/>
      <c r="L23" s="20"/>
      <c r="M23" s="20"/>
      <c r="N23" s="20"/>
      <c r="O23" s="20">
        <f t="shared" si="1"/>
        <v>0</v>
      </c>
      <c r="P23" s="5"/>
    </row>
    <row r="24" spans="1:16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</row>
    <row r="25" spans="1:16" s="9" customFormat="1" ht="35.1" customHeight="1" x14ac:dyDescent="0.25">
      <c r="A25" s="8" t="s">
        <v>0</v>
      </c>
      <c r="B25" s="8" t="s">
        <v>2</v>
      </c>
      <c r="C25" s="60" t="s">
        <v>47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"/>
    </row>
    <row r="26" spans="1:16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</row>
    <row r="27" spans="1:16" s="11" customFormat="1" ht="17.45" customHeight="1" x14ac:dyDescent="0.25">
      <c r="A27" s="8"/>
      <c r="B27" s="12">
        <f t="shared" ref="B27:O27" si="2">SUM(B30:B50)</f>
        <v>49641900</v>
      </c>
      <c r="C27" s="13">
        <f t="shared" si="2"/>
        <v>3122016.71</v>
      </c>
      <c r="D27" s="13">
        <f t="shared" si="2"/>
        <v>3316240.67</v>
      </c>
      <c r="E27" s="13">
        <f t="shared" si="2"/>
        <v>3531972</v>
      </c>
      <c r="F27" s="13">
        <f t="shared" si="2"/>
        <v>1941896.79</v>
      </c>
      <c r="G27" s="13">
        <f t="shared" si="2"/>
        <v>2697023.13</v>
      </c>
      <c r="H27" s="13">
        <f t="shared" si="2"/>
        <v>1465315.9100000001</v>
      </c>
      <c r="I27" s="13">
        <f t="shared" si="2"/>
        <v>3341762.2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19416227.41</v>
      </c>
      <c r="P27" s="5">
        <f>B27-O27</f>
        <v>30225672.59</v>
      </c>
    </row>
    <row r="28" spans="1:16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</row>
    <row r="29" spans="1:16" s="21" customFormat="1" ht="17.45" customHeight="1" x14ac:dyDescent="0.25">
      <c r="A29" s="61" t="s">
        <v>55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"/>
    </row>
    <row r="30" spans="1:16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/>
      <c r="K30" s="20"/>
      <c r="L30" s="20"/>
      <c r="M30" s="20"/>
      <c r="N30" s="20"/>
      <c r="O30" s="20">
        <f>SUM(C30:N30)</f>
        <v>0</v>
      </c>
      <c r="P30" s="5">
        <f>B30-O30</f>
        <v>0</v>
      </c>
    </row>
    <row r="31" spans="1:16" s="21" customFormat="1" ht="17.45" customHeight="1" x14ac:dyDescent="0.25">
      <c r="A31" s="19" t="s">
        <v>29</v>
      </c>
      <c r="B31" s="4">
        <f>1999200+10000+20000</f>
        <v>2029200</v>
      </c>
      <c r="C31" s="20">
        <v>0</v>
      </c>
      <c r="D31" s="20">
        <v>27872</v>
      </c>
      <c r="E31" s="20">
        <v>43692</v>
      </c>
      <c r="F31" s="20">
        <v>41946.8</v>
      </c>
      <c r="G31" s="20">
        <v>68324.399999999994</v>
      </c>
      <c r="H31" s="20">
        <v>40856.15</v>
      </c>
      <c r="I31" s="20">
        <v>67261.67</v>
      </c>
      <c r="J31" s="20"/>
      <c r="K31" s="20"/>
      <c r="L31" s="20"/>
      <c r="M31" s="20"/>
      <c r="N31" s="20"/>
      <c r="O31" s="20">
        <f t="shared" ref="O31:O50" si="3">SUM(C31:N31)</f>
        <v>289953.02</v>
      </c>
      <c r="P31" s="5">
        <f t="shared" ref="P31:P73" si="4">B31-O31</f>
        <v>1739246.98</v>
      </c>
    </row>
    <row r="32" spans="1:16" s="21" customFormat="1" ht="17.45" customHeight="1" x14ac:dyDescent="0.25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/>
      <c r="K32" s="20"/>
      <c r="L32" s="20"/>
      <c r="M32" s="20"/>
      <c r="N32" s="20"/>
      <c r="O32" s="20">
        <f t="shared" si="3"/>
        <v>0</v>
      </c>
      <c r="P32" s="5">
        <f t="shared" si="4"/>
        <v>0</v>
      </c>
    </row>
    <row r="33" spans="1:16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/>
      <c r="K33" s="20"/>
      <c r="L33" s="20"/>
      <c r="M33" s="20"/>
      <c r="N33" s="20"/>
      <c r="O33" s="20">
        <f t="shared" si="3"/>
        <v>0</v>
      </c>
      <c r="P33" s="5">
        <f t="shared" si="4"/>
        <v>0</v>
      </c>
    </row>
    <row r="34" spans="1:16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/>
      <c r="K34" s="20"/>
      <c r="L34" s="20"/>
      <c r="M34" s="20"/>
      <c r="N34" s="20"/>
      <c r="O34" s="20">
        <f t="shared" si="3"/>
        <v>0</v>
      </c>
      <c r="P34" s="5">
        <f t="shared" si="4"/>
        <v>0</v>
      </c>
    </row>
    <row r="35" spans="1:16" s="21" customFormat="1" ht="17.45" customHeight="1" x14ac:dyDescent="0.25">
      <c r="A35" s="19" t="s">
        <v>33</v>
      </c>
      <c r="B35" s="4">
        <f>580000-20000</f>
        <v>560000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/>
      <c r="K35" s="20"/>
      <c r="L35" s="20"/>
      <c r="M35" s="20"/>
      <c r="N35" s="20"/>
      <c r="O35" s="20">
        <f t="shared" si="3"/>
        <v>0</v>
      </c>
      <c r="P35" s="5">
        <f t="shared" si="4"/>
        <v>560000</v>
      </c>
    </row>
    <row r="36" spans="1:16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/>
      <c r="K36" s="20"/>
      <c r="L36" s="20"/>
      <c r="M36" s="20"/>
      <c r="N36" s="20"/>
      <c r="O36" s="20">
        <f t="shared" si="3"/>
        <v>0</v>
      </c>
      <c r="P36" s="5">
        <f t="shared" si="4"/>
        <v>0</v>
      </c>
    </row>
    <row r="37" spans="1:16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/>
      <c r="K37" s="20"/>
      <c r="L37" s="20"/>
      <c r="M37" s="20"/>
      <c r="N37" s="20"/>
      <c r="O37" s="20">
        <f t="shared" si="3"/>
        <v>0</v>
      </c>
      <c r="P37" s="5">
        <f t="shared" si="4"/>
        <v>0</v>
      </c>
    </row>
    <row r="38" spans="1:16" s="21" customFormat="1" ht="17.45" customHeight="1" x14ac:dyDescent="0.25">
      <c r="A38" s="19" t="s">
        <v>36</v>
      </c>
      <c r="B38" s="4">
        <f>4317900-10000+20000+20000+465000</f>
        <v>4812900</v>
      </c>
      <c r="C38" s="20">
        <v>0</v>
      </c>
      <c r="D38" s="20">
        <v>23329.56</v>
      </c>
      <c r="E38" s="20">
        <v>107496.16</v>
      </c>
      <c r="F38" s="4">
        <v>51887.75</v>
      </c>
      <c r="G38" s="4">
        <v>278661.32</v>
      </c>
      <c r="H38" s="4">
        <v>116723.29</v>
      </c>
      <c r="I38" s="4">
        <v>107610.57</v>
      </c>
      <c r="J38" s="4"/>
      <c r="K38" s="4"/>
      <c r="L38" s="4"/>
      <c r="M38" s="4"/>
      <c r="N38" s="4"/>
      <c r="O38" s="20">
        <f t="shared" si="3"/>
        <v>685708.65000000014</v>
      </c>
      <c r="P38" s="5">
        <f>B38-O38</f>
        <v>4127191.3499999996</v>
      </c>
    </row>
    <row r="39" spans="1:16" s="21" customFormat="1" ht="25.5" x14ac:dyDescent="0.25">
      <c r="A39" s="30" t="s">
        <v>70</v>
      </c>
      <c r="B39" s="4">
        <f>11238500+60000-560000</f>
        <v>10738500</v>
      </c>
      <c r="C39" s="20">
        <v>0</v>
      </c>
      <c r="D39" s="20">
        <v>30277.33</v>
      </c>
      <c r="E39" s="20">
        <v>35096.99</v>
      </c>
      <c r="F39" s="4">
        <v>75650.820000000007</v>
      </c>
      <c r="G39" s="4">
        <v>33990.53</v>
      </c>
      <c r="H39" s="4">
        <v>62826.78</v>
      </c>
      <c r="I39" s="4">
        <v>395127.4</v>
      </c>
      <c r="J39" s="4"/>
      <c r="K39" s="4"/>
      <c r="L39" s="4"/>
      <c r="M39" s="4"/>
      <c r="N39" s="4"/>
      <c r="O39" s="20">
        <f t="shared" si="3"/>
        <v>632969.85000000009</v>
      </c>
      <c r="P39" s="5">
        <f>B39-O39</f>
        <v>10105530.15</v>
      </c>
    </row>
    <row r="40" spans="1:16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4">
        <v>0</v>
      </c>
      <c r="G40" s="4">
        <v>0</v>
      </c>
      <c r="H40" s="4">
        <v>0</v>
      </c>
      <c r="I40" s="4">
        <v>0</v>
      </c>
      <c r="J40" s="4"/>
      <c r="K40" s="4"/>
      <c r="L40" s="4"/>
      <c r="M40" s="4"/>
      <c r="N40" s="4"/>
      <c r="O40" s="20">
        <f t="shared" si="3"/>
        <v>0</v>
      </c>
      <c r="P40" s="5">
        <f>B40-O40</f>
        <v>0</v>
      </c>
    </row>
    <row r="41" spans="1:16" s="21" customFormat="1" ht="17.45" customHeight="1" x14ac:dyDescent="0.25">
      <c r="A41" s="19" t="s">
        <v>56</v>
      </c>
      <c r="B41" s="27">
        <f>13437300</f>
        <v>13437300</v>
      </c>
      <c r="C41" s="20">
        <v>935145.32</v>
      </c>
      <c r="D41" s="20">
        <v>955919.84</v>
      </c>
      <c r="E41" s="20">
        <v>954949.04</v>
      </c>
      <c r="F41" s="20">
        <v>953250.26</v>
      </c>
      <c r="G41" s="20">
        <v>1516191.42</v>
      </c>
      <c r="H41" s="20">
        <v>1045540.83</v>
      </c>
      <c r="I41" s="20">
        <v>1042275.8</v>
      </c>
      <c r="J41" s="20"/>
      <c r="K41" s="20"/>
      <c r="L41" s="20"/>
      <c r="M41" s="20"/>
      <c r="N41" s="20"/>
      <c r="O41" s="20">
        <f t="shared" si="3"/>
        <v>7403272.5099999998</v>
      </c>
      <c r="P41" s="5">
        <f t="shared" si="4"/>
        <v>6034027.4900000002</v>
      </c>
    </row>
    <row r="42" spans="1:16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/>
      <c r="K42" s="20"/>
      <c r="L42" s="20"/>
      <c r="M42" s="20"/>
      <c r="N42" s="20"/>
      <c r="O42" s="20">
        <f t="shared" si="3"/>
        <v>0</v>
      </c>
      <c r="P42" s="5">
        <f t="shared" si="4"/>
        <v>0</v>
      </c>
    </row>
    <row r="43" spans="1:16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/>
      <c r="K43" s="20"/>
      <c r="L43" s="20"/>
      <c r="M43" s="20"/>
      <c r="N43" s="20"/>
      <c r="O43" s="20">
        <f t="shared" si="3"/>
        <v>0</v>
      </c>
      <c r="P43" s="5">
        <f t="shared" si="4"/>
        <v>0</v>
      </c>
    </row>
    <row r="44" spans="1:16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/>
      <c r="K44" s="20"/>
      <c r="L44" s="20"/>
      <c r="M44" s="20"/>
      <c r="N44" s="20"/>
      <c r="O44" s="20">
        <f t="shared" si="3"/>
        <v>0</v>
      </c>
      <c r="P44" s="5">
        <f t="shared" si="4"/>
        <v>0</v>
      </c>
    </row>
    <row r="45" spans="1:16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/>
      <c r="K45" s="20"/>
      <c r="L45" s="20"/>
      <c r="M45" s="20"/>
      <c r="N45" s="20"/>
      <c r="O45" s="20">
        <f t="shared" si="3"/>
        <v>0</v>
      </c>
      <c r="P45" s="5">
        <f t="shared" si="4"/>
        <v>0</v>
      </c>
    </row>
    <row r="46" spans="1:16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/>
      <c r="K46" s="20"/>
      <c r="L46" s="20"/>
      <c r="M46" s="20"/>
      <c r="N46" s="20"/>
      <c r="O46" s="20">
        <f t="shared" si="3"/>
        <v>0</v>
      </c>
      <c r="P46" s="5">
        <f t="shared" si="4"/>
        <v>0</v>
      </c>
    </row>
    <row r="47" spans="1:16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/>
      <c r="K47" s="20"/>
      <c r="L47" s="20"/>
      <c r="M47" s="20"/>
      <c r="N47" s="20"/>
      <c r="O47" s="20">
        <f t="shared" si="3"/>
        <v>0</v>
      </c>
      <c r="P47" s="5">
        <f t="shared" si="4"/>
        <v>0</v>
      </c>
    </row>
    <row r="48" spans="1:16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/>
      <c r="K48" s="20"/>
      <c r="L48" s="20"/>
      <c r="M48" s="20"/>
      <c r="N48" s="20"/>
      <c r="O48" s="20">
        <f t="shared" si="3"/>
        <v>0</v>
      </c>
      <c r="P48" s="5">
        <f t="shared" si="4"/>
        <v>0</v>
      </c>
    </row>
    <row r="49" spans="1:16" s="21" customFormat="1" ht="17.45" customHeight="1" x14ac:dyDescent="0.25">
      <c r="A49" s="22" t="s">
        <v>39</v>
      </c>
      <c r="B49" s="27">
        <f>18569000-20000-20000-465000</f>
        <v>18064000</v>
      </c>
      <c r="C49" s="20">
        <v>2186871.39</v>
      </c>
      <c r="D49" s="20">
        <v>2278841.94</v>
      </c>
      <c r="E49" s="20">
        <v>2390737.81</v>
      </c>
      <c r="F49" s="20">
        <v>819161.16</v>
      </c>
      <c r="G49" s="20">
        <v>799855.46</v>
      </c>
      <c r="H49" s="20">
        <v>199368.86</v>
      </c>
      <c r="I49" s="20">
        <v>1729486.76</v>
      </c>
      <c r="J49" s="20"/>
      <c r="K49" s="20"/>
      <c r="L49" s="20"/>
      <c r="M49" s="20"/>
      <c r="N49" s="20"/>
      <c r="O49" s="20">
        <f t="shared" si="3"/>
        <v>10404323.380000001</v>
      </c>
      <c r="P49" s="5">
        <f t="shared" si="4"/>
        <v>7659676.6199999992</v>
      </c>
    </row>
    <row r="50" spans="1:16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/>
      <c r="K50" s="20"/>
      <c r="L50" s="20"/>
      <c r="M50" s="20"/>
      <c r="N50" s="20"/>
      <c r="O50" s="20">
        <f t="shared" si="3"/>
        <v>0</v>
      </c>
      <c r="P50" s="5">
        <f t="shared" si="4"/>
        <v>0</v>
      </c>
    </row>
    <row r="51" spans="1:16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</row>
    <row r="52" spans="1:16" s="9" customFormat="1" ht="35.1" customHeight="1" x14ac:dyDescent="0.25">
      <c r="A52" s="8" t="s">
        <v>0</v>
      </c>
      <c r="B52" s="8" t="s">
        <v>2</v>
      </c>
      <c r="C52" s="60" t="s">
        <v>47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5"/>
    </row>
    <row r="53" spans="1:16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</row>
    <row r="54" spans="1:16" s="11" customFormat="1" ht="17.45" customHeight="1" x14ac:dyDescent="0.25">
      <c r="A54" s="8"/>
      <c r="B54" s="12">
        <f>SUM(B55:B67)</f>
        <v>45134600</v>
      </c>
      <c r="C54" s="13">
        <f>SUM(C55:C67)</f>
        <v>0</v>
      </c>
      <c r="D54" s="13">
        <f>SUM(D55:D67)</f>
        <v>16960</v>
      </c>
      <c r="E54" s="13">
        <f>SUM(E55:E67)</f>
        <v>3871.6</v>
      </c>
      <c r="F54" s="13">
        <f t="shared" ref="F54:N54" si="5">SUM(F55:F67)</f>
        <v>13558</v>
      </c>
      <c r="G54" s="13">
        <f t="shared" si="5"/>
        <v>43117.64</v>
      </c>
      <c r="H54" s="13">
        <f t="shared" si="5"/>
        <v>38913.47</v>
      </c>
      <c r="I54" s="13">
        <f t="shared" si="5"/>
        <v>338771.37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455192.07999999996</v>
      </c>
      <c r="P54" s="5">
        <f>B54-O54</f>
        <v>44679407.920000002</v>
      </c>
    </row>
    <row r="55" spans="1:16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</row>
    <row r="56" spans="1:16" s="21" customFormat="1" ht="17.45" customHeight="1" x14ac:dyDescent="0.25">
      <c r="A56" s="59" t="s">
        <v>60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">
        <f t="shared" si="4"/>
        <v>0</v>
      </c>
    </row>
    <row r="57" spans="1:16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/>
      <c r="K57" s="20"/>
      <c r="L57" s="20"/>
      <c r="M57" s="20"/>
      <c r="N57" s="20"/>
      <c r="O57" s="20">
        <f>SUM(C57:N57)</f>
        <v>0</v>
      </c>
      <c r="P57" s="5">
        <f t="shared" si="4"/>
        <v>0</v>
      </c>
    </row>
    <row r="58" spans="1:16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/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</row>
    <row r="59" spans="1:16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/>
      <c r="K59" s="20"/>
      <c r="L59" s="20"/>
      <c r="M59" s="20"/>
      <c r="N59" s="20"/>
      <c r="O59" s="20">
        <f t="shared" si="6"/>
        <v>0</v>
      </c>
      <c r="P59" s="5">
        <f t="shared" si="4"/>
        <v>0</v>
      </c>
    </row>
    <row r="60" spans="1:16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/>
      <c r="K60" s="20"/>
      <c r="L60" s="20"/>
      <c r="M60" s="20"/>
      <c r="N60" s="20"/>
      <c r="O60" s="20">
        <f t="shared" si="6"/>
        <v>0</v>
      </c>
      <c r="P60" s="5">
        <f t="shared" si="4"/>
        <v>0</v>
      </c>
    </row>
    <row r="61" spans="1:16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/>
      <c r="K61" s="20"/>
      <c r="L61" s="20"/>
      <c r="M61" s="20"/>
      <c r="N61" s="20"/>
      <c r="O61" s="20">
        <f t="shared" si="6"/>
        <v>0</v>
      </c>
      <c r="P61" s="5">
        <f t="shared" si="4"/>
        <v>0</v>
      </c>
    </row>
    <row r="62" spans="1:16" s="21" customFormat="1" ht="25.5" x14ac:dyDescent="0.25">
      <c r="A62" s="30" t="s">
        <v>70</v>
      </c>
      <c r="B62" s="27">
        <f>3531800-2787000-110000-500200</f>
        <v>134600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/>
      <c r="K62" s="20"/>
      <c r="L62" s="20"/>
      <c r="M62" s="20"/>
      <c r="N62" s="20"/>
      <c r="O62" s="20">
        <f t="shared" si="6"/>
        <v>0</v>
      </c>
      <c r="P62" s="5">
        <f t="shared" si="4"/>
        <v>134600</v>
      </c>
    </row>
    <row r="63" spans="1:16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/>
      <c r="K63" s="20"/>
      <c r="L63" s="20"/>
      <c r="M63" s="20"/>
      <c r="N63" s="20"/>
      <c r="O63" s="20">
        <f t="shared" si="6"/>
        <v>0</v>
      </c>
      <c r="P63" s="5">
        <f t="shared" si="4"/>
        <v>0</v>
      </c>
    </row>
    <row r="64" spans="1:16" s="21" customFormat="1" ht="17.45" customHeight="1" x14ac:dyDescent="0.25">
      <c r="A64" s="19" t="s">
        <v>41</v>
      </c>
      <c r="B64" s="27">
        <f>30909700-2000000</f>
        <v>28909700</v>
      </c>
      <c r="C64" s="20">
        <v>0</v>
      </c>
      <c r="D64" s="20">
        <v>0</v>
      </c>
      <c r="E64" s="20">
        <v>0</v>
      </c>
      <c r="F64" s="20">
        <v>0</v>
      </c>
      <c r="G64" s="20">
        <v>37842.11</v>
      </c>
      <c r="H64" s="20">
        <v>0</v>
      </c>
      <c r="I64" s="20">
        <v>39214.49</v>
      </c>
      <c r="J64" s="20"/>
      <c r="K64" s="20"/>
      <c r="L64" s="20"/>
      <c r="M64" s="20"/>
      <c r="N64" s="20"/>
      <c r="O64" s="20">
        <f t="shared" si="6"/>
        <v>77056.600000000006</v>
      </c>
      <c r="P64" s="5">
        <f t="shared" si="4"/>
        <v>28832643.399999999</v>
      </c>
    </row>
    <row r="65" spans="1:16" s="21" customFormat="1" ht="17.45" customHeight="1" x14ac:dyDescent="0.25">
      <c r="A65" s="19" t="s">
        <v>42</v>
      </c>
      <c r="B65" s="27">
        <f>10523800+3998000-1211000+110000+500200+2169300</f>
        <v>16090300</v>
      </c>
      <c r="C65" s="20">
        <v>0</v>
      </c>
      <c r="D65" s="20">
        <v>16960</v>
      </c>
      <c r="E65" s="20">
        <v>3871.6</v>
      </c>
      <c r="F65" s="20">
        <v>13558</v>
      </c>
      <c r="G65" s="20">
        <v>5275.53</v>
      </c>
      <c r="H65" s="20">
        <v>38913.47</v>
      </c>
      <c r="I65" s="20">
        <v>299556.88</v>
      </c>
      <c r="J65" s="20"/>
      <c r="K65" s="20"/>
      <c r="L65" s="20"/>
      <c r="M65" s="20"/>
      <c r="N65" s="20"/>
      <c r="O65" s="20">
        <f>SUM(C65:N65)</f>
        <v>378135.48</v>
      </c>
      <c r="P65" s="5">
        <f t="shared" si="4"/>
        <v>15712164.52</v>
      </c>
    </row>
    <row r="66" spans="1:16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/>
      <c r="K66" s="20"/>
      <c r="L66" s="20"/>
      <c r="M66" s="20"/>
      <c r="N66" s="20"/>
      <c r="O66" s="20">
        <f t="shared" si="6"/>
        <v>0</v>
      </c>
      <c r="P66" s="5">
        <f t="shared" si="4"/>
        <v>0</v>
      </c>
    </row>
    <row r="67" spans="1:16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/>
      <c r="K67" s="20"/>
      <c r="L67" s="20"/>
      <c r="M67" s="20"/>
      <c r="N67" s="20"/>
      <c r="O67" s="20">
        <f t="shared" si="6"/>
        <v>0</v>
      </c>
      <c r="P67" s="5">
        <f t="shared" si="4"/>
        <v>0</v>
      </c>
    </row>
    <row r="68" spans="1:16" ht="17.4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5">
        <f t="shared" si="4"/>
        <v>0</v>
      </c>
    </row>
    <row r="69" spans="1:16" ht="17.45" customHeight="1" x14ac:dyDescent="0.25">
      <c r="A69" s="33" t="s">
        <v>43</v>
      </c>
      <c r="B69" s="13">
        <f>SUM(B70:B72)</f>
        <v>200000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200000</v>
      </c>
    </row>
    <row r="70" spans="1:16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</row>
    <row r="71" spans="1:16" s="21" customFormat="1" ht="17.45" customHeight="1" x14ac:dyDescent="0.25">
      <c r="A71" s="19" t="s">
        <v>44</v>
      </c>
      <c r="B71" s="27">
        <f>200000</f>
        <v>200000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/>
      <c r="K71" s="20"/>
      <c r="L71" s="20"/>
      <c r="M71" s="20"/>
      <c r="N71" s="20"/>
      <c r="O71" s="20">
        <f>SUM(C71:N71)</f>
        <v>0</v>
      </c>
      <c r="P71" s="5">
        <f t="shared" si="4"/>
        <v>200000</v>
      </c>
    </row>
    <row r="72" spans="1:16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</row>
    <row r="73" spans="1:16" s="38" customFormat="1" ht="17.45" customHeight="1" x14ac:dyDescent="0.25">
      <c r="A73" s="36" t="s">
        <v>61</v>
      </c>
      <c r="B73" s="37">
        <f>B5+B27+B54+B69</f>
        <v>94976500</v>
      </c>
      <c r="C73" s="37">
        <f t="shared" ref="C73:O73" si="8">C5+C27+C54+C69</f>
        <v>3122016.71</v>
      </c>
      <c r="D73" s="37">
        <f t="shared" si="8"/>
        <v>3333200.67</v>
      </c>
      <c r="E73" s="37">
        <f t="shared" si="8"/>
        <v>3535843.6</v>
      </c>
      <c r="F73" s="37">
        <f t="shared" si="8"/>
        <v>1955454.79</v>
      </c>
      <c r="G73" s="37">
        <f t="shared" si="8"/>
        <v>2740140.77</v>
      </c>
      <c r="H73" s="37">
        <f t="shared" si="8"/>
        <v>1504229.3800000001</v>
      </c>
      <c r="I73" s="37">
        <f t="shared" si="8"/>
        <v>3680533.5700000003</v>
      </c>
      <c r="J73" s="37">
        <f t="shared" si="8"/>
        <v>0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19871419.489999998</v>
      </c>
      <c r="P73" s="5">
        <f t="shared" si="4"/>
        <v>75105080.510000005</v>
      </c>
    </row>
    <row r="74" spans="1:16" ht="17.45" customHeight="1" x14ac:dyDescent="0.25">
      <c r="A74" s="39" t="s">
        <v>62</v>
      </c>
      <c r="B74" s="57" t="s">
        <v>45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</row>
    <row r="75" spans="1:16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6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6" s="45" customFormat="1" ht="17.45" customHeight="1" x14ac:dyDescent="0.25">
      <c r="A77" s="53" t="s">
        <v>63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1"/>
    </row>
    <row r="78" spans="1:16" s="45" customFormat="1" ht="17.45" customHeight="1" x14ac:dyDescent="0.25">
      <c r="A78" s="53" t="s">
        <v>64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1"/>
    </row>
    <row r="79" spans="1:16" s="45" customFormat="1" ht="17.45" customHeight="1" x14ac:dyDescent="0.25">
      <c r="A79" s="53" t="s">
        <v>65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1"/>
    </row>
    <row r="80" spans="1:16" s="45" customFormat="1" ht="17.45" customHeight="1" x14ac:dyDescent="0.25">
      <c r="A80" s="52" t="s">
        <v>66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1"/>
    </row>
    <row r="81" spans="1:16" s="45" customFormat="1" ht="34.5" customHeight="1" x14ac:dyDescent="0.25">
      <c r="A81" s="51" t="s">
        <v>67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1"/>
    </row>
    <row r="82" spans="1:16" s="45" customFormat="1" ht="17.45" customHeight="1" x14ac:dyDescent="0.25">
      <c r="A82" s="52" t="s">
        <v>68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1"/>
    </row>
    <row r="83" spans="1:16" s="45" customFormat="1" ht="17.45" customHeight="1" x14ac:dyDescent="0.25">
      <c r="A83" s="53" t="s">
        <v>69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1"/>
    </row>
    <row r="84" spans="1:16" s="45" customFormat="1" ht="33.75" customHeight="1" x14ac:dyDescent="0.25">
      <c r="A84" s="51" t="s">
        <v>73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1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2022-10-20T22:51:25Z</dcterms:modified>
</cp:coreProperties>
</file>